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5576" windowHeight="7932"/>
  </bookViews>
  <sheets>
    <sheet name="11 12 CONTRACTS Final" sheetId="1" r:id="rId1"/>
  </sheets>
  <definedNames>
    <definedName name="_xlnm.Print_Area" localSheetId="0">'11 12 CONTRACTS Final'!$A$1:$O$43</definedName>
    <definedName name="_xlnm.Print_Titles" localSheetId="0">'11 12 CONTRACTS Final'!$2:$2</definedName>
  </definedNames>
  <calcPr calcId="145621"/>
</workbook>
</file>

<file path=xl/calcChain.xml><?xml version="1.0" encoding="utf-8"?>
<calcChain xmlns="http://schemas.openxmlformats.org/spreadsheetml/2006/main">
  <c r="G42" i="1" l="1"/>
  <c r="H41" i="1"/>
  <c r="G41" i="1"/>
  <c r="H40" i="1"/>
  <c r="I40" i="1"/>
  <c r="H39" i="1"/>
  <c r="I39" i="1" s="1"/>
  <c r="H38" i="1"/>
  <c r="I38" i="1" s="1"/>
  <c r="I35" i="1"/>
  <c r="I34" i="1"/>
  <c r="I33" i="1"/>
  <c r="I32" i="1"/>
  <c r="I31" i="1"/>
  <c r="I30" i="1"/>
  <c r="I29" i="1"/>
  <c r="H27" i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I17" i="1"/>
  <c r="G17" i="1"/>
  <c r="I16" i="1"/>
  <c r="H16" i="1" s="1"/>
  <c r="I15" i="1"/>
  <c r="I14" i="1"/>
  <c r="I12" i="1"/>
  <c r="I11" i="1"/>
  <c r="I10" i="1"/>
  <c r="H9" i="1"/>
  <c r="I9" i="1" s="1"/>
  <c r="H8" i="1"/>
  <c r="I8" i="1" s="1"/>
  <c r="I7" i="1"/>
  <c r="I6" i="1"/>
  <c r="I5" i="1"/>
  <c r="I4" i="1"/>
  <c r="I3" i="1"/>
</calcChain>
</file>

<file path=xl/comments1.xml><?xml version="1.0" encoding="utf-8"?>
<comments xmlns="http://schemas.openxmlformats.org/spreadsheetml/2006/main">
  <authors>
    <author>nlaubscher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Laubscher:</t>
        </r>
        <r>
          <rPr>
            <sz val="9"/>
            <color indexed="81"/>
            <rFont val="Tahoma"/>
            <family val="2"/>
          </rPr>
          <t xml:space="preserve">
Based on past payment history, average of R 300,00 per year, as the minimum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nlaubscher:</t>
        </r>
        <r>
          <rPr>
            <sz val="9"/>
            <color indexed="81"/>
            <rFont val="Tahoma"/>
            <family val="2"/>
          </rPr>
          <t xml:space="preserve">
11/12 Budget * 3 year - to be prudent, no increases added. Included all S&amp;T votes.</t>
        </r>
      </text>
    </comment>
  </commentList>
</comments>
</file>

<file path=xl/sharedStrings.xml><?xml version="1.0" encoding="utf-8"?>
<sst xmlns="http://schemas.openxmlformats.org/spreadsheetml/2006/main" count="268" uniqueCount="164">
  <si>
    <t>No.</t>
  </si>
  <si>
    <t>Tender Number</t>
  </si>
  <si>
    <t>IDP Project #</t>
  </si>
  <si>
    <t>Project Description</t>
  </si>
  <si>
    <t>Date Awarded</t>
  </si>
  <si>
    <t>Service provider</t>
  </si>
  <si>
    <t>Amount Awarded (VAT Excl)</t>
  </si>
  <si>
    <t>Amount Awarded (VAT Inc)</t>
  </si>
  <si>
    <t>Date Signed SLA</t>
  </si>
  <si>
    <t>On -site start Date</t>
  </si>
  <si>
    <t>SLA Completion Date</t>
  </si>
  <si>
    <t>Actual Completion Date</t>
  </si>
  <si>
    <t>SLA Extension</t>
  </si>
  <si>
    <t>DEPT</t>
  </si>
  <si>
    <t>LIMITED BIDDING</t>
  </si>
  <si>
    <t>DIN27</t>
  </si>
  <si>
    <t>IFMS - WDM</t>
  </si>
  <si>
    <t>Munsoft (Pty) Ltd</t>
  </si>
  <si>
    <t>None</t>
  </si>
  <si>
    <t>BTO</t>
  </si>
  <si>
    <t>IFMS - Belabela Local Municipality</t>
  </si>
  <si>
    <t>IFMS - Thabazimbi Local Municipality</t>
  </si>
  <si>
    <t>Addendum SLA effective from 1 July 2012.</t>
  </si>
  <si>
    <t>IFMS - Modimolle Local Municipality</t>
  </si>
  <si>
    <t>DIN17</t>
  </si>
  <si>
    <t>Mayoral vehicle</t>
  </si>
  <si>
    <t>McCarthy Mercedes Benz fountain Ltd (public co)</t>
  </si>
  <si>
    <t>160 000KM</t>
  </si>
  <si>
    <t>CSSS</t>
  </si>
  <si>
    <t>WDM/2011/12-01</t>
  </si>
  <si>
    <t>0315150</t>
  </si>
  <si>
    <t>Provision of Legal Services (3 years contract)</t>
  </si>
  <si>
    <t>Verveen Attorneys</t>
  </si>
  <si>
    <t>Fees are charged depending on the service rendered</t>
  </si>
  <si>
    <t>WDM/2011/12-02</t>
  </si>
  <si>
    <t>03-15151, etc</t>
  </si>
  <si>
    <t>Provision of Travelling Agency  (3 years contract)</t>
  </si>
  <si>
    <t>Badiredi Travel</t>
  </si>
  <si>
    <t>S32 WDM 2011/12-01</t>
  </si>
  <si>
    <t>IN043</t>
  </si>
  <si>
    <t>Procurement and Installation of CCTV Cameras</t>
  </si>
  <si>
    <t>Siyenza Holdings (PTY) LTD</t>
  </si>
  <si>
    <t>WDM/2011/12-29</t>
  </si>
  <si>
    <t>DIN017</t>
  </si>
  <si>
    <t xml:space="preserve">Supply and installation of office furniture. </t>
  </si>
  <si>
    <t xml:space="preserve">Ungani Interiors </t>
  </si>
  <si>
    <t>N/A</t>
  </si>
  <si>
    <t>WDM/2011/12-19</t>
  </si>
  <si>
    <t>DIN021</t>
  </si>
  <si>
    <t>Supply and delivery of Disaster Recovery Solution</t>
  </si>
  <si>
    <t>Business Connexion</t>
  </si>
  <si>
    <t>S32 WDM 2011/12-02</t>
  </si>
  <si>
    <t>Supply and Installation of Municipal Chamber's Recording System</t>
  </si>
  <si>
    <t>MT Sound  &amp; Tours CC</t>
  </si>
  <si>
    <t>WDM/2011/12-30</t>
  </si>
  <si>
    <t>015170/015203/ 017870</t>
  </si>
  <si>
    <t>Provision of security services</t>
  </si>
  <si>
    <t>Triotic Protection Services</t>
  </si>
  <si>
    <t>002 015154</t>
  </si>
  <si>
    <t>Provision of institutional study</t>
  </si>
  <si>
    <t>Endurance Business Consulting</t>
  </si>
  <si>
    <t>Extension of provision of security Services</t>
  </si>
  <si>
    <t>Fawcett Security Services</t>
  </si>
  <si>
    <t>WDM/2011/12-04</t>
  </si>
  <si>
    <t>DM011</t>
  </si>
  <si>
    <t>Mogalakwena Fire Fighting Equipment</t>
  </si>
  <si>
    <t>IBL Fire Fighting Equipment CC</t>
  </si>
  <si>
    <t>Disaster</t>
  </si>
  <si>
    <t>WDM/2011/12-07</t>
  </si>
  <si>
    <t>DM016</t>
  </si>
  <si>
    <t>Refurbishment Toyota Land Cruiser and new mounted Equipment - Mookgopong</t>
  </si>
  <si>
    <t>Marce Marketing CC</t>
  </si>
  <si>
    <t>WDM/2011/12-08</t>
  </si>
  <si>
    <t>DM032</t>
  </si>
  <si>
    <t>Refurbishment of Mogalakwena Standby Diesel Generator</t>
  </si>
  <si>
    <t>Joint Venture Golden Dividend 187 (Pty) Ltd and Sunset Bay Skin and Body Clinic</t>
  </si>
  <si>
    <t>WDM/2011/12-09</t>
  </si>
  <si>
    <t>DM033</t>
  </si>
  <si>
    <t>Refurbishment of Toyota Dyna - Mogalakwena</t>
  </si>
  <si>
    <t>WDM/2011/12-10</t>
  </si>
  <si>
    <t>DM034</t>
  </si>
  <si>
    <t>Refurbishment of Unimog Fire Engine - Mogalakwena</t>
  </si>
  <si>
    <t>WDM/2011/12-11</t>
  </si>
  <si>
    <t>DM017</t>
  </si>
  <si>
    <t>4X4 Double Cab Medium Pumper and Mounted Fire Fighting Equipment - Belabela</t>
  </si>
  <si>
    <t>Fire Raiders (Pty) Ltd</t>
  </si>
  <si>
    <t>WDM/2011/12-13</t>
  </si>
  <si>
    <t>DM036</t>
  </si>
  <si>
    <t>Water Tanker (10 000 Litres)</t>
  </si>
  <si>
    <t>Fire and Emergency Vehicle (Pty) Ltd</t>
  </si>
  <si>
    <t>WDM/2011/12-14</t>
  </si>
  <si>
    <t>DM038</t>
  </si>
  <si>
    <t>Modimolle - Medium Double Cab Rapid Intervention Vehicle (RIV)</t>
  </si>
  <si>
    <t>WDM/2011/12-15</t>
  </si>
  <si>
    <t>DM031</t>
  </si>
  <si>
    <t>Lephalale Hazardous Material (Hazmat) Trailer</t>
  </si>
  <si>
    <t>WDM/2011/12-16</t>
  </si>
  <si>
    <t>DM035</t>
  </si>
  <si>
    <t>Thabazimbi Hazardous Material (Hazmat) Trailer</t>
  </si>
  <si>
    <t>WDM/2011/12-18</t>
  </si>
  <si>
    <t>CO009</t>
  </si>
  <si>
    <t>Production of WDM Newsletter</t>
  </si>
  <si>
    <t>7th Question Marketing and Communications</t>
  </si>
  <si>
    <t>EMO</t>
  </si>
  <si>
    <t>Provision of Athletics Management Services</t>
  </si>
  <si>
    <t>Limpopo Athletics (LIMA)</t>
  </si>
  <si>
    <t>WDM/2010/11-10</t>
  </si>
  <si>
    <t>RS21</t>
  </si>
  <si>
    <t>Consultants fees for the completion of Modimolle Ring Road Phagameng</t>
  </si>
  <si>
    <t>Phakama Knight Piesold (PTY)LTD</t>
  </si>
  <si>
    <t>ID</t>
  </si>
  <si>
    <t>WDM/2010/11-08</t>
  </si>
  <si>
    <t>RS040</t>
  </si>
  <si>
    <t>Consultants fees for the completion of paving of Bela-bela Street</t>
  </si>
  <si>
    <t>Tlou Integrated Tech CC</t>
  </si>
  <si>
    <t>WDM/2010/11-09</t>
  </si>
  <si>
    <t>RS041</t>
  </si>
  <si>
    <t>Professional fees for tarring of street in Mahwelereng</t>
  </si>
  <si>
    <t>Ntsu Engineering Consultants CC</t>
  </si>
  <si>
    <t>Contractor not yet appointed</t>
  </si>
  <si>
    <t>WDM/2011/12-26</t>
  </si>
  <si>
    <t>Completion of Modimolle Ring Road-Phagameng</t>
  </si>
  <si>
    <t>Mafafo Building Construction CC</t>
  </si>
  <si>
    <t>WDM/2011/12-25</t>
  </si>
  <si>
    <t>RS40</t>
  </si>
  <si>
    <t>Completion of Bela-Bela Street Paving- Radium ( Masakhane</t>
  </si>
  <si>
    <t>Mmamokgoshi Construction</t>
  </si>
  <si>
    <t>IN24</t>
  </si>
  <si>
    <t>Performance Management System</t>
  </si>
  <si>
    <t>Institute for Performance Management</t>
  </si>
  <si>
    <t>OMM</t>
  </si>
  <si>
    <t>WDM/2011/12-28</t>
  </si>
  <si>
    <t>DN039</t>
  </si>
  <si>
    <t xml:space="preserve">Audit Information Technology </t>
  </si>
  <si>
    <t>Sema Integrated Risk Solution</t>
  </si>
  <si>
    <t>ORGAN OF STATE</t>
  </si>
  <si>
    <t>IN035</t>
  </si>
  <si>
    <t>Lephalale Recycling Club Project</t>
  </si>
  <si>
    <t>Lephalale Local Municipality</t>
  </si>
  <si>
    <t>DUE40</t>
  </si>
  <si>
    <t>Waterberg Biosphere Reserve</t>
  </si>
  <si>
    <t>PED</t>
  </si>
  <si>
    <t>WDM/2011/12-22</t>
  </si>
  <si>
    <t>LA012</t>
  </si>
  <si>
    <t>Mookgopong CBD Development Plan</t>
  </si>
  <si>
    <t>Joint Venture MOK Development Consultants CC and Plan Associates</t>
  </si>
  <si>
    <t>WDM/2011/12-23</t>
  </si>
  <si>
    <t>Thabazimbi CBD Development Plan</t>
  </si>
  <si>
    <t>WDM/2011/12-24</t>
  </si>
  <si>
    <t>SE017</t>
  </si>
  <si>
    <t>Development of Landfill Site in Modimolle</t>
  </si>
  <si>
    <t>Keletshepile Trading Enterprise</t>
  </si>
  <si>
    <t>SDCS</t>
  </si>
  <si>
    <t>In-progress</t>
  </si>
  <si>
    <t>Cofounding of Waterberg Meander Reserve 2011/12</t>
  </si>
  <si>
    <t>WEBSITE REPORT: WDM CONTRACT ENTERED INTO DURING THE FINANCIAL YEAR 2011/12 FROM 1 JULY 2011 TO 30 JUNE 2012</t>
  </si>
  <si>
    <t>Office Rental Mokopane - EHPs</t>
  </si>
  <si>
    <t>Reality Dynamix 46 Pty LTD</t>
  </si>
  <si>
    <t>Office Rental Thabazimbi - EHPs</t>
  </si>
  <si>
    <t>Bertie Joubert Properties CC</t>
  </si>
  <si>
    <t>Implementation of Virtual Private Network</t>
  </si>
  <si>
    <t>SITA</t>
  </si>
  <si>
    <t>009 015125</t>
  </si>
  <si>
    <t>DIN041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</si>
</sst>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[$ZAR]\ * #,##0.00_);_([$ZAR]\ * \(#,##0.00\);_([$ZAR]\ * &quot;-&quot;??_);_(@_)"/>
    <numFmt numFmtId="167" formatCode="[$-409]d\-mmm\-yy;@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7" fillId="0" borderId="3" xfId="0" applyFont="1" applyFill="1" applyBorder="1"/>
    <xf numFmtId="15" fontId="2" fillId="0" borderId="1" xfId="0" applyNumberFormat="1" applyFont="1" applyFill="1" applyBorder="1" applyAlignment="1">
      <alignment horizontal="right" wrapText="1"/>
    </xf>
    <xf numFmtId="15" fontId="2" fillId="0" borderId="1" xfId="0" applyNumberFormat="1" applyFont="1" applyFill="1" applyBorder="1" applyAlignment="1"/>
    <xf numFmtId="167" fontId="2" fillId="0" borderId="1" xfId="0" applyNumberFormat="1" applyFont="1" applyFill="1" applyBorder="1" applyAlignment="1"/>
    <xf numFmtId="15" fontId="2" fillId="0" borderId="1" xfId="0" applyNumberFormat="1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15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15" fontId="2" fillId="0" borderId="1" xfId="0" applyNumberFormat="1" applyFont="1" applyFill="1" applyBorder="1" applyAlignment="1">
      <alignment horizontal="left"/>
    </xf>
    <xf numFmtId="167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66" fontId="6" fillId="0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7"/>
  <sheetViews>
    <sheetView tabSelected="1" view="pageBreakPreview" zoomScale="40" zoomScaleNormal="100" zoomScaleSheetLayoutView="40" workbookViewId="0">
      <pane ySplit="2" topLeftCell="A3" activePane="bottomLeft" state="frozen"/>
      <selection activeCell="A2" sqref="A2"/>
      <selection pane="bottomLeft" activeCell="E6" sqref="E6"/>
    </sheetView>
  </sheetViews>
  <sheetFormatPr defaultColWidth="9.109375" defaultRowHeight="80.099999999999994" customHeight="1" x14ac:dyDescent="0.45"/>
  <cols>
    <col min="1" max="1" width="7.6640625" style="13" customWidth="1"/>
    <col min="2" max="2" width="29.44140625" style="7" customWidth="1"/>
    <col min="3" max="3" width="17" style="6" customWidth="1"/>
    <col min="4" max="4" width="45.44140625" style="9" customWidth="1"/>
    <col min="5" max="5" width="21.33203125" style="14" customWidth="1"/>
    <col min="6" max="6" width="49.109375" style="9" customWidth="1"/>
    <col min="7" max="7" width="21.88671875" style="15" hidden="1" customWidth="1"/>
    <col min="8" max="8" width="19.6640625" style="16" customWidth="1"/>
    <col min="9" max="9" width="19.5546875" style="16" customWidth="1"/>
    <col min="10" max="10" width="20.88671875" style="24" customWidth="1"/>
    <col min="11" max="11" width="20.33203125" style="14" customWidth="1"/>
    <col min="12" max="12" width="24.33203125" style="24" customWidth="1"/>
    <col min="13" max="13" width="24.33203125" style="14" customWidth="1"/>
    <col min="14" max="14" width="21.33203125" style="17" customWidth="1"/>
    <col min="15" max="15" width="13.6640625" style="17" bestFit="1" customWidth="1"/>
    <col min="16" max="16384" width="9.109375" style="1"/>
  </cols>
  <sheetData>
    <row r="1" spans="1:15" s="19" customFormat="1" ht="80.099999999999994" customHeight="1" x14ac:dyDescent="0.7">
      <c r="A1" s="31" t="s">
        <v>155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8" customFormat="1" ht="105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/>
      <c r="H2" s="4" t="s">
        <v>6</v>
      </c>
      <c r="I2" s="4" t="s">
        <v>7</v>
      </c>
      <c r="J2" s="5" t="s">
        <v>8</v>
      </c>
      <c r="K2" s="2" t="s">
        <v>9</v>
      </c>
      <c r="L2" s="5" t="s">
        <v>10</v>
      </c>
      <c r="M2" s="2" t="s">
        <v>11</v>
      </c>
      <c r="N2" s="2" t="s">
        <v>12</v>
      </c>
      <c r="O2" s="2" t="s">
        <v>13</v>
      </c>
    </row>
    <row r="3" spans="1:15" s="8" customFormat="1" ht="80.099999999999994" customHeight="1" x14ac:dyDescent="0.45">
      <c r="A3" s="6">
        <v>1</v>
      </c>
      <c r="B3" s="7" t="s">
        <v>14</v>
      </c>
      <c r="C3" s="8" t="s">
        <v>15</v>
      </c>
      <c r="D3" s="9" t="s">
        <v>16</v>
      </c>
      <c r="E3" s="10">
        <v>40793</v>
      </c>
      <c r="F3" s="9" t="s">
        <v>17</v>
      </c>
      <c r="G3" s="11"/>
      <c r="H3" s="12">
        <v>1995062</v>
      </c>
      <c r="I3" s="12">
        <f>H3+(H3*14%)</f>
        <v>2274370.6800000002</v>
      </c>
      <c r="J3" s="24">
        <v>40793</v>
      </c>
      <c r="K3" s="10">
        <v>40848</v>
      </c>
      <c r="L3" s="24">
        <v>48098</v>
      </c>
      <c r="M3" s="10">
        <v>40877</v>
      </c>
      <c r="N3" s="9" t="s">
        <v>18</v>
      </c>
      <c r="O3" s="9" t="s">
        <v>19</v>
      </c>
    </row>
    <row r="4" spans="1:15" s="8" customFormat="1" ht="80.099999999999994" customHeight="1" x14ac:dyDescent="0.45">
      <c r="A4" s="6">
        <v>2</v>
      </c>
      <c r="B4" s="7" t="s">
        <v>14</v>
      </c>
      <c r="C4" s="8" t="s">
        <v>15</v>
      </c>
      <c r="D4" s="9" t="s">
        <v>20</v>
      </c>
      <c r="E4" s="10">
        <v>40934</v>
      </c>
      <c r="F4" s="9" t="s">
        <v>17</v>
      </c>
      <c r="G4" s="11"/>
      <c r="H4" s="12">
        <v>2066911</v>
      </c>
      <c r="I4" s="12">
        <f>H4+(H4*14%)</f>
        <v>2356278.54</v>
      </c>
      <c r="J4" s="24">
        <v>40848</v>
      </c>
      <c r="K4" s="10">
        <v>40877</v>
      </c>
      <c r="L4" s="24">
        <v>41090</v>
      </c>
      <c r="M4" s="10">
        <v>40967</v>
      </c>
      <c r="N4" s="9" t="s">
        <v>18</v>
      </c>
      <c r="O4" s="9" t="s">
        <v>19</v>
      </c>
    </row>
    <row r="5" spans="1:15" s="8" customFormat="1" ht="80.099999999999994" customHeight="1" x14ac:dyDescent="0.45">
      <c r="A5" s="6">
        <v>3</v>
      </c>
      <c r="B5" s="7" t="s">
        <v>14</v>
      </c>
      <c r="C5" s="8" t="s">
        <v>15</v>
      </c>
      <c r="D5" s="9" t="s">
        <v>21</v>
      </c>
      <c r="E5" s="10">
        <v>40934</v>
      </c>
      <c r="F5" s="9" t="s">
        <v>17</v>
      </c>
      <c r="G5" s="11"/>
      <c r="H5" s="12">
        <v>1945479</v>
      </c>
      <c r="I5" s="12">
        <f>H5+(H5*14%)</f>
        <v>2217846.06</v>
      </c>
      <c r="J5" s="24">
        <v>40848</v>
      </c>
      <c r="K5" s="24">
        <v>40939</v>
      </c>
      <c r="L5" s="24">
        <v>41090</v>
      </c>
      <c r="M5" s="10">
        <v>40998</v>
      </c>
      <c r="N5" s="9" t="s">
        <v>22</v>
      </c>
      <c r="O5" s="9" t="s">
        <v>19</v>
      </c>
    </row>
    <row r="6" spans="1:15" s="8" customFormat="1" ht="80.099999999999994" customHeight="1" x14ac:dyDescent="0.45">
      <c r="A6" s="6">
        <v>4</v>
      </c>
      <c r="B6" s="7" t="s">
        <v>14</v>
      </c>
      <c r="C6" s="8" t="s">
        <v>15</v>
      </c>
      <c r="D6" s="9" t="s">
        <v>23</v>
      </c>
      <c r="E6" s="10">
        <v>41061</v>
      </c>
      <c r="F6" s="9" t="s">
        <v>17</v>
      </c>
      <c r="G6" s="11"/>
      <c r="H6" s="12">
        <v>272405</v>
      </c>
      <c r="I6" s="12">
        <f>H6+(H6*14%)</f>
        <v>310541.7</v>
      </c>
      <c r="J6" s="24">
        <v>41030</v>
      </c>
      <c r="K6" s="10">
        <v>41141</v>
      </c>
      <c r="L6" s="24">
        <v>41090</v>
      </c>
      <c r="M6" s="10">
        <v>41090</v>
      </c>
      <c r="N6" s="9" t="s">
        <v>18</v>
      </c>
      <c r="O6" s="9" t="s">
        <v>19</v>
      </c>
    </row>
    <row r="7" spans="1:15" s="8" customFormat="1" ht="80.099999999999994" customHeight="1" x14ac:dyDescent="0.45">
      <c r="A7" s="6">
        <v>5</v>
      </c>
      <c r="B7" s="7" t="s">
        <v>14</v>
      </c>
      <c r="C7" s="8" t="s">
        <v>24</v>
      </c>
      <c r="D7" s="9" t="s">
        <v>25</v>
      </c>
      <c r="E7" s="10">
        <v>40753</v>
      </c>
      <c r="F7" s="9" t="s">
        <v>26</v>
      </c>
      <c r="G7" s="11"/>
      <c r="H7" s="12">
        <v>649348</v>
      </c>
      <c r="I7" s="12">
        <f t="shared" ref="I7:I12" si="0">H7+(H7*14%)</f>
        <v>740256.72</v>
      </c>
      <c r="J7" s="24">
        <v>40797</v>
      </c>
      <c r="K7" s="10">
        <v>40787</v>
      </c>
      <c r="L7" s="24" t="s">
        <v>27</v>
      </c>
      <c r="M7" s="10">
        <v>40787</v>
      </c>
      <c r="N7" s="9" t="s">
        <v>18</v>
      </c>
      <c r="O7" s="9" t="s">
        <v>28</v>
      </c>
    </row>
    <row r="8" spans="1:15" s="8" customFormat="1" ht="80.099999999999994" customHeight="1" x14ac:dyDescent="0.45">
      <c r="A8" s="6">
        <v>6</v>
      </c>
      <c r="B8" s="7" t="s">
        <v>29</v>
      </c>
      <c r="C8" s="8" t="s">
        <v>30</v>
      </c>
      <c r="D8" s="9" t="s">
        <v>31</v>
      </c>
      <c r="E8" s="10">
        <v>40869</v>
      </c>
      <c r="F8" s="9" t="s">
        <v>32</v>
      </c>
      <c r="G8" s="11" t="s">
        <v>33</v>
      </c>
      <c r="H8" s="12">
        <f>300000*3</f>
        <v>900000</v>
      </c>
      <c r="I8" s="12">
        <f t="shared" si="0"/>
        <v>1026000</v>
      </c>
      <c r="J8" s="24">
        <v>40872</v>
      </c>
      <c r="K8" s="10">
        <v>40872</v>
      </c>
      <c r="L8" s="24">
        <v>41968</v>
      </c>
      <c r="M8" s="10">
        <v>41968</v>
      </c>
      <c r="N8" s="9" t="s">
        <v>18</v>
      </c>
      <c r="O8" s="9" t="s">
        <v>28</v>
      </c>
    </row>
    <row r="9" spans="1:15" s="8" customFormat="1" ht="80.099999999999994" customHeight="1" x14ac:dyDescent="0.45">
      <c r="A9" s="6">
        <v>7</v>
      </c>
      <c r="B9" s="7" t="s">
        <v>34</v>
      </c>
      <c r="C9" s="8" t="s">
        <v>35</v>
      </c>
      <c r="D9" s="9" t="s">
        <v>36</v>
      </c>
      <c r="E9" s="10">
        <v>40848</v>
      </c>
      <c r="F9" s="9" t="s">
        <v>37</v>
      </c>
      <c r="G9" s="11" t="s">
        <v>33</v>
      </c>
      <c r="H9" s="12">
        <f>2500000*3</f>
        <v>7500000</v>
      </c>
      <c r="I9" s="12">
        <f t="shared" si="0"/>
        <v>8550000</v>
      </c>
      <c r="J9" s="24">
        <v>40854</v>
      </c>
      <c r="K9" s="10">
        <v>40854</v>
      </c>
      <c r="L9" s="24">
        <v>41950</v>
      </c>
      <c r="M9" s="10">
        <v>41950</v>
      </c>
      <c r="N9" s="9" t="s">
        <v>18</v>
      </c>
      <c r="O9" s="9" t="s">
        <v>28</v>
      </c>
    </row>
    <row r="10" spans="1:15" s="8" customFormat="1" ht="80.099999999999994" customHeight="1" x14ac:dyDescent="0.45">
      <c r="A10" s="6">
        <v>8</v>
      </c>
      <c r="B10" s="7" t="s">
        <v>38</v>
      </c>
      <c r="C10" s="8" t="s">
        <v>39</v>
      </c>
      <c r="D10" s="9" t="s">
        <v>40</v>
      </c>
      <c r="E10" s="10">
        <v>40924</v>
      </c>
      <c r="F10" s="9" t="s">
        <v>41</v>
      </c>
      <c r="G10" s="11"/>
      <c r="H10" s="12">
        <v>436891.21929824562</v>
      </c>
      <c r="I10" s="12">
        <f t="shared" si="0"/>
        <v>498055.99</v>
      </c>
      <c r="J10" s="24">
        <v>40960</v>
      </c>
      <c r="K10" s="10">
        <v>40960</v>
      </c>
      <c r="L10" s="24">
        <v>40989</v>
      </c>
      <c r="M10" s="24">
        <v>40989</v>
      </c>
      <c r="N10" s="9" t="s">
        <v>18</v>
      </c>
      <c r="O10" s="9" t="s">
        <v>28</v>
      </c>
    </row>
    <row r="11" spans="1:15" s="8" customFormat="1" ht="80.099999999999994" customHeight="1" x14ac:dyDescent="0.45">
      <c r="A11" s="6">
        <v>9</v>
      </c>
      <c r="B11" s="7" t="s">
        <v>42</v>
      </c>
      <c r="C11" s="8" t="s">
        <v>43</v>
      </c>
      <c r="D11" s="9" t="s">
        <v>44</v>
      </c>
      <c r="E11" s="10">
        <v>40987</v>
      </c>
      <c r="F11" s="9" t="s">
        <v>45</v>
      </c>
      <c r="G11" s="11"/>
      <c r="H11" s="12">
        <v>175169.29824561405</v>
      </c>
      <c r="I11" s="12">
        <f t="shared" si="0"/>
        <v>199693</v>
      </c>
      <c r="J11" s="24">
        <v>40994</v>
      </c>
      <c r="K11" s="10">
        <v>40994</v>
      </c>
      <c r="L11" s="24">
        <v>41055</v>
      </c>
      <c r="M11" s="10">
        <v>41037</v>
      </c>
      <c r="N11" s="9" t="s">
        <v>18</v>
      </c>
      <c r="O11" s="9" t="s">
        <v>28</v>
      </c>
    </row>
    <row r="12" spans="1:15" s="8" customFormat="1" ht="80.099999999999994" customHeight="1" x14ac:dyDescent="0.45">
      <c r="A12" s="6">
        <v>10</v>
      </c>
      <c r="B12" s="7" t="s">
        <v>47</v>
      </c>
      <c r="C12" s="8" t="s">
        <v>48</v>
      </c>
      <c r="D12" s="9" t="s">
        <v>49</v>
      </c>
      <c r="E12" s="10">
        <v>40987</v>
      </c>
      <c r="F12" s="9" t="s">
        <v>50</v>
      </c>
      <c r="G12" s="11"/>
      <c r="H12" s="12">
        <v>269690.44736842107</v>
      </c>
      <c r="I12" s="12">
        <f t="shared" si="0"/>
        <v>307447.11000000004</v>
      </c>
      <c r="J12" s="24">
        <v>41011</v>
      </c>
      <c r="K12" s="24">
        <v>41011</v>
      </c>
      <c r="L12" s="24">
        <v>41072</v>
      </c>
      <c r="M12" s="24">
        <v>41072</v>
      </c>
      <c r="N12" s="9" t="s">
        <v>18</v>
      </c>
      <c r="O12" s="9" t="s">
        <v>28</v>
      </c>
    </row>
    <row r="13" spans="1:15" s="8" customFormat="1" ht="80.099999999999994" customHeight="1" x14ac:dyDescent="0.45">
      <c r="A13" s="6">
        <v>11</v>
      </c>
      <c r="B13" s="7" t="s">
        <v>51</v>
      </c>
      <c r="C13" s="8" t="s">
        <v>39</v>
      </c>
      <c r="D13" s="9" t="s">
        <v>52</v>
      </c>
      <c r="E13" s="10">
        <v>40991</v>
      </c>
      <c r="F13" s="9" t="s">
        <v>53</v>
      </c>
      <c r="G13" s="11"/>
      <c r="H13" s="12">
        <v>427001.11</v>
      </c>
      <c r="I13" s="12">
        <v>427001.11</v>
      </c>
      <c r="J13" s="24">
        <v>41028</v>
      </c>
      <c r="K13" s="24">
        <v>41028</v>
      </c>
      <c r="L13" s="24">
        <v>41058</v>
      </c>
      <c r="M13" s="24">
        <v>41058</v>
      </c>
      <c r="N13" s="9" t="s">
        <v>18</v>
      </c>
      <c r="O13" s="9" t="s">
        <v>28</v>
      </c>
    </row>
    <row r="14" spans="1:15" s="8" customFormat="1" ht="80.099999999999994" customHeight="1" x14ac:dyDescent="0.45">
      <c r="A14" s="6">
        <v>12</v>
      </c>
      <c r="B14" s="7" t="s">
        <v>54</v>
      </c>
      <c r="C14" s="6" t="s">
        <v>55</v>
      </c>
      <c r="D14" s="9" t="s">
        <v>56</v>
      </c>
      <c r="E14" s="10">
        <v>41037</v>
      </c>
      <c r="F14" s="9" t="s">
        <v>57</v>
      </c>
      <c r="G14" s="11"/>
      <c r="H14" s="12">
        <v>1651812.48</v>
      </c>
      <c r="I14" s="12">
        <f>H14+(H14*14%)</f>
        <v>1883066.2272000001</v>
      </c>
      <c r="J14" s="24">
        <v>41091</v>
      </c>
      <c r="K14" s="10">
        <v>41091</v>
      </c>
      <c r="L14" s="24">
        <v>42185</v>
      </c>
      <c r="M14" s="10">
        <v>42185</v>
      </c>
      <c r="N14" s="9" t="s">
        <v>18</v>
      </c>
      <c r="O14" s="9" t="s">
        <v>28</v>
      </c>
    </row>
    <row r="15" spans="1:15" s="8" customFormat="1" ht="80.099999999999994" customHeight="1" x14ac:dyDescent="0.45">
      <c r="A15" s="6">
        <v>13</v>
      </c>
      <c r="B15" s="7" t="s">
        <v>14</v>
      </c>
      <c r="C15" s="6" t="s">
        <v>58</v>
      </c>
      <c r="D15" s="9" t="s">
        <v>59</v>
      </c>
      <c r="E15" s="10">
        <v>41060</v>
      </c>
      <c r="F15" s="9" t="s">
        <v>60</v>
      </c>
      <c r="G15" s="11"/>
      <c r="H15" s="12">
        <v>256842.11</v>
      </c>
      <c r="I15" s="12">
        <f>H15+(H15*14%)</f>
        <v>292800.00539999997</v>
      </c>
      <c r="J15" s="24">
        <v>41060</v>
      </c>
      <c r="K15" s="10">
        <v>41061</v>
      </c>
      <c r="L15" s="24">
        <v>41090</v>
      </c>
      <c r="M15" s="10">
        <v>41090</v>
      </c>
      <c r="N15" s="9" t="s">
        <v>18</v>
      </c>
      <c r="O15" s="9" t="s">
        <v>28</v>
      </c>
    </row>
    <row r="16" spans="1:15" s="8" customFormat="1" ht="80.099999999999994" customHeight="1" x14ac:dyDescent="0.45">
      <c r="A16" s="6">
        <v>14</v>
      </c>
      <c r="B16" s="7" t="s">
        <v>14</v>
      </c>
      <c r="C16" s="6" t="s">
        <v>55</v>
      </c>
      <c r="D16" s="9" t="s">
        <v>61</v>
      </c>
      <c r="E16" s="10">
        <v>40962</v>
      </c>
      <c r="F16" s="9" t="s">
        <v>62</v>
      </c>
      <c r="G16" s="11"/>
      <c r="H16" s="12">
        <f>I16*100/114</f>
        <v>310834.3859649123</v>
      </c>
      <c r="I16" s="12">
        <f>88587.8*4</f>
        <v>354351.2</v>
      </c>
      <c r="J16" s="24">
        <v>40962</v>
      </c>
      <c r="K16" s="10">
        <v>40969</v>
      </c>
      <c r="L16" s="24">
        <v>41022</v>
      </c>
      <c r="M16" s="10">
        <v>41090</v>
      </c>
      <c r="N16" s="9" t="s">
        <v>18</v>
      </c>
      <c r="O16" s="9" t="s">
        <v>28</v>
      </c>
    </row>
    <row r="17" spans="1:15" s="8" customFormat="1" ht="80.099999999999994" customHeight="1" x14ac:dyDescent="0.45">
      <c r="A17" s="6">
        <v>15</v>
      </c>
      <c r="B17" s="7" t="s">
        <v>63</v>
      </c>
      <c r="C17" s="8" t="s">
        <v>64</v>
      </c>
      <c r="D17" s="9" t="s">
        <v>65</v>
      </c>
      <c r="E17" s="10">
        <v>40868</v>
      </c>
      <c r="F17" s="9" t="s">
        <v>66</v>
      </c>
      <c r="G17" s="11">
        <f>(H17*14/100)+H17</f>
        <v>761594.1</v>
      </c>
      <c r="H17" s="12">
        <v>668065</v>
      </c>
      <c r="I17" s="12">
        <f t="shared" ref="I17:I26" si="1">H17+(H17*14%)</f>
        <v>761594.1</v>
      </c>
      <c r="J17" s="24">
        <v>40947</v>
      </c>
      <c r="K17" s="10">
        <v>40952</v>
      </c>
      <c r="L17" s="24">
        <v>41098</v>
      </c>
      <c r="M17" s="10" t="s">
        <v>153</v>
      </c>
      <c r="N17" s="9" t="s">
        <v>18</v>
      </c>
      <c r="O17" s="9" t="s">
        <v>67</v>
      </c>
    </row>
    <row r="18" spans="1:15" s="8" customFormat="1" ht="94.5" customHeight="1" x14ac:dyDescent="0.45">
      <c r="A18" s="6">
        <v>16</v>
      </c>
      <c r="B18" s="7" t="s">
        <v>68</v>
      </c>
      <c r="C18" s="8" t="s">
        <v>69</v>
      </c>
      <c r="D18" s="9" t="s">
        <v>70</v>
      </c>
      <c r="E18" s="10">
        <v>40869</v>
      </c>
      <c r="F18" s="9" t="s">
        <v>71</v>
      </c>
      <c r="G18" s="11">
        <v>347845.72</v>
      </c>
      <c r="H18" s="12">
        <f t="shared" ref="H18:H26" si="2">G18*100/114</f>
        <v>305127.82456140348</v>
      </c>
      <c r="I18" s="12">
        <f t="shared" si="1"/>
        <v>347845.72</v>
      </c>
      <c r="J18" s="24">
        <v>40945</v>
      </c>
      <c r="K18" s="10">
        <v>40946</v>
      </c>
      <c r="L18" s="24">
        <v>41035</v>
      </c>
      <c r="M18" s="10">
        <v>41060</v>
      </c>
      <c r="N18" s="9" t="s">
        <v>18</v>
      </c>
      <c r="O18" s="9" t="s">
        <v>67</v>
      </c>
    </row>
    <row r="19" spans="1:15" s="8" customFormat="1" ht="80.099999999999994" customHeight="1" x14ac:dyDescent="0.45">
      <c r="A19" s="6">
        <v>17</v>
      </c>
      <c r="B19" s="7" t="s">
        <v>72</v>
      </c>
      <c r="C19" s="8" t="s">
        <v>73</v>
      </c>
      <c r="D19" s="9" t="s">
        <v>74</v>
      </c>
      <c r="E19" s="10">
        <v>40869</v>
      </c>
      <c r="F19" s="9" t="s">
        <v>75</v>
      </c>
      <c r="G19" s="11">
        <v>108300</v>
      </c>
      <c r="H19" s="12">
        <f t="shared" si="2"/>
        <v>95000</v>
      </c>
      <c r="I19" s="12">
        <f t="shared" si="1"/>
        <v>108300</v>
      </c>
      <c r="J19" s="24">
        <v>40942</v>
      </c>
      <c r="K19" s="10">
        <v>40945</v>
      </c>
      <c r="L19" s="24">
        <v>41032</v>
      </c>
      <c r="M19" s="10" t="s">
        <v>153</v>
      </c>
      <c r="N19" s="9" t="s">
        <v>18</v>
      </c>
      <c r="O19" s="9" t="s">
        <v>67</v>
      </c>
    </row>
    <row r="20" spans="1:15" s="8" customFormat="1" ht="80.099999999999994" customHeight="1" x14ac:dyDescent="0.45">
      <c r="A20" s="6">
        <v>18</v>
      </c>
      <c r="B20" s="7" t="s">
        <v>76</v>
      </c>
      <c r="C20" s="8" t="s">
        <v>77</v>
      </c>
      <c r="D20" s="9" t="s">
        <v>78</v>
      </c>
      <c r="E20" s="10">
        <v>40869</v>
      </c>
      <c r="F20" s="9" t="s">
        <v>71</v>
      </c>
      <c r="G20" s="11">
        <v>93840.19</v>
      </c>
      <c r="H20" s="12">
        <f t="shared" si="2"/>
        <v>82315.956140350871</v>
      </c>
      <c r="I20" s="12">
        <f t="shared" si="1"/>
        <v>93840.189999999988</v>
      </c>
      <c r="J20" s="24">
        <v>40945</v>
      </c>
      <c r="K20" s="10">
        <v>40946</v>
      </c>
      <c r="L20" s="24">
        <v>41035</v>
      </c>
      <c r="M20" s="10">
        <v>41060</v>
      </c>
      <c r="N20" s="9" t="s">
        <v>18</v>
      </c>
      <c r="O20" s="9" t="s">
        <v>67</v>
      </c>
    </row>
    <row r="21" spans="1:15" s="8" customFormat="1" ht="80.099999999999994" customHeight="1" x14ac:dyDescent="0.45">
      <c r="A21" s="6">
        <v>19</v>
      </c>
      <c r="B21" s="7" t="s">
        <v>79</v>
      </c>
      <c r="C21" s="8" t="s">
        <v>80</v>
      </c>
      <c r="D21" s="9" t="s">
        <v>81</v>
      </c>
      <c r="E21" s="10">
        <v>40869</v>
      </c>
      <c r="F21" s="9" t="s">
        <v>71</v>
      </c>
      <c r="G21" s="11">
        <v>403663.5</v>
      </c>
      <c r="H21" s="12">
        <f t="shared" si="2"/>
        <v>354090.78947368421</v>
      </c>
      <c r="I21" s="12">
        <f t="shared" si="1"/>
        <v>403663.5</v>
      </c>
      <c r="J21" s="24">
        <v>40945</v>
      </c>
      <c r="K21" s="10">
        <v>40946</v>
      </c>
      <c r="L21" s="24">
        <v>41035</v>
      </c>
      <c r="M21" s="10">
        <v>41035</v>
      </c>
      <c r="N21" s="9" t="s">
        <v>18</v>
      </c>
      <c r="O21" s="9" t="s">
        <v>67</v>
      </c>
    </row>
    <row r="22" spans="1:15" s="8" customFormat="1" ht="109.5" customHeight="1" x14ac:dyDescent="0.45">
      <c r="A22" s="6">
        <v>20</v>
      </c>
      <c r="B22" s="7" t="s">
        <v>82</v>
      </c>
      <c r="C22" s="8" t="s">
        <v>83</v>
      </c>
      <c r="D22" s="9" t="s">
        <v>84</v>
      </c>
      <c r="E22" s="10">
        <v>40869</v>
      </c>
      <c r="F22" s="9" t="s">
        <v>85</v>
      </c>
      <c r="G22" s="11">
        <v>1926154.03</v>
      </c>
      <c r="H22" s="12">
        <f t="shared" si="2"/>
        <v>1689608.7982456139</v>
      </c>
      <c r="I22" s="12">
        <f t="shared" si="1"/>
        <v>1926154.0299999998</v>
      </c>
      <c r="J22" s="24">
        <v>40947</v>
      </c>
      <c r="K22" s="10">
        <v>40952</v>
      </c>
      <c r="L22" s="24">
        <v>41160</v>
      </c>
      <c r="M22" s="10" t="s">
        <v>153</v>
      </c>
      <c r="N22" s="9" t="s">
        <v>18</v>
      </c>
      <c r="O22" s="9" t="s">
        <v>67</v>
      </c>
    </row>
    <row r="23" spans="1:15" s="8" customFormat="1" ht="80.099999999999994" customHeight="1" x14ac:dyDescent="0.45">
      <c r="A23" s="6">
        <v>21</v>
      </c>
      <c r="B23" s="7" t="s">
        <v>86</v>
      </c>
      <c r="C23" s="8" t="s">
        <v>87</v>
      </c>
      <c r="D23" s="9" t="s">
        <v>88</v>
      </c>
      <c r="E23" s="10">
        <v>40869</v>
      </c>
      <c r="F23" s="9" t="s">
        <v>89</v>
      </c>
      <c r="G23" s="11">
        <v>1248984</v>
      </c>
      <c r="H23" s="12">
        <f t="shared" si="2"/>
        <v>1095600</v>
      </c>
      <c r="I23" s="12">
        <f t="shared" si="1"/>
        <v>1248984</v>
      </c>
      <c r="J23" s="24">
        <v>40945</v>
      </c>
      <c r="K23" s="10">
        <v>40946</v>
      </c>
      <c r="L23" s="24">
        <v>41158</v>
      </c>
      <c r="M23" s="10" t="s">
        <v>153</v>
      </c>
      <c r="N23" s="9" t="s">
        <v>18</v>
      </c>
      <c r="O23" s="9" t="s">
        <v>67</v>
      </c>
    </row>
    <row r="24" spans="1:15" s="8" customFormat="1" ht="80.099999999999994" customHeight="1" x14ac:dyDescent="0.45">
      <c r="A24" s="6">
        <v>22</v>
      </c>
      <c r="B24" s="7" t="s">
        <v>90</v>
      </c>
      <c r="C24" s="8" t="s">
        <v>91</v>
      </c>
      <c r="D24" s="9" t="s">
        <v>92</v>
      </c>
      <c r="E24" s="10">
        <v>40890</v>
      </c>
      <c r="F24" s="9" t="s">
        <v>85</v>
      </c>
      <c r="G24" s="11">
        <v>1295632.97</v>
      </c>
      <c r="H24" s="12">
        <f t="shared" si="2"/>
        <v>1136520.149122807</v>
      </c>
      <c r="I24" s="12">
        <f t="shared" si="1"/>
        <v>1295632.97</v>
      </c>
      <c r="J24" s="24">
        <v>40947</v>
      </c>
      <c r="K24" s="10">
        <v>40952</v>
      </c>
      <c r="L24" s="24">
        <v>41160</v>
      </c>
      <c r="M24" s="10" t="s">
        <v>153</v>
      </c>
      <c r="N24" s="9" t="s">
        <v>18</v>
      </c>
      <c r="O24" s="9" t="s">
        <v>67</v>
      </c>
    </row>
    <row r="25" spans="1:15" s="8" customFormat="1" ht="80.099999999999994" customHeight="1" x14ac:dyDescent="0.45">
      <c r="A25" s="6">
        <v>23</v>
      </c>
      <c r="B25" s="7" t="s">
        <v>93</v>
      </c>
      <c r="C25" s="8" t="s">
        <v>94</v>
      </c>
      <c r="D25" s="9" t="s">
        <v>95</v>
      </c>
      <c r="E25" s="10">
        <v>40869</v>
      </c>
      <c r="F25" s="9" t="s">
        <v>71</v>
      </c>
      <c r="G25" s="11">
        <v>440860.8</v>
      </c>
      <c r="H25" s="12">
        <f t="shared" si="2"/>
        <v>386720</v>
      </c>
      <c r="I25" s="12">
        <f t="shared" si="1"/>
        <v>440860.8</v>
      </c>
      <c r="J25" s="24">
        <v>40945</v>
      </c>
      <c r="K25" s="10">
        <v>40946</v>
      </c>
      <c r="L25" s="24">
        <v>41035</v>
      </c>
      <c r="M25" s="10">
        <v>41060</v>
      </c>
      <c r="N25" s="9" t="s">
        <v>18</v>
      </c>
      <c r="O25" s="9" t="s">
        <v>67</v>
      </c>
    </row>
    <row r="26" spans="1:15" s="8" customFormat="1" ht="80.099999999999994" customHeight="1" x14ac:dyDescent="0.45">
      <c r="A26" s="6">
        <v>24</v>
      </c>
      <c r="B26" s="7" t="s">
        <v>96</v>
      </c>
      <c r="C26" s="8" t="s">
        <v>97</v>
      </c>
      <c r="D26" s="9" t="s">
        <v>98</v>
      </c>
      <c r="E26" s="10">
        <v>40869</v>
      </c>
      <c r="F26" s="9" t="s">
        <v>71</v>
      </c>
      <c r="G26" s="11">
        <v>440860.8</v>
      </c>
      <c r="H26" s="12">
        <f t="shared" si="2"/>
        <v>386720</v>
      </c>
      <c r="I26" s="12">
        <f t="shared" si="1"/>
        <v>440860.8</v>
      </c>
      <c r="J26" s="24">
        <v>40945</v>
      </c>
      <c r="K26" s="10">
        <v>40946</v>
      </c>
      <c r="L26" s="24">
        <v>41035</v>
      </c>
      <c r="M26" s="10">
        <v>41060</v>
      </c>
      <c r="N26" s="9" t="s">
        <v>18</v>
      </c>
      <c r="O26" s="9" t="s">
        <v>67</v>
      </c>
    </row>
    <row r="27" spans="1:15" s="8" customFormat="1" ht="80.099999999999994" customHeight="1" x14ac:dyDescent="0.45">
      <c r="A27" s="6">
        <v>25</v>
      </c>
      <c r="B27" s="7" t="s">
        <v>99</v>
      </c>
      <c r="C27" s="8" t="s">
        <v>100</v>
      </c>
      <c r="D27" s="9" t="s">
        <v>101</v>
      </c>
      <c r="E27" s="10">
        <v>40869</v>
      </c>
      <c r="F27" s="9" t="s">
        <v>102</v>
      </c>
      <c r="G27" s="11">
        <v>492074.16</v>
      </c>
      <c r="H27" s="12">
        <f>G27*100/114</f>
        <v>431644</v>
      </c>
      <c r="I27" s="12">
        <v>431644</v>
      </c>
      <c r="J27" s="24">
        <v>40947</v>
      </c>
      <c r="K27" s="10">
        <v>40947</v>
      </c>
      <c r="L27" s="24">
        <v>41282</v>
      </c>
      <c r="M27" s="10">
        <v>41282</v>
      </c>
      <c r="N27" s="9" t="s">
        <v>18</v>
      </c>
      <c r="O27" s="9" t="s">
        <v>103</v>
      </c>
    </row>
    <row r="28" spans="1:15" s="8" customFormat="1" ht="80.099999999999994" customHeight="1" x14ac:dyDescent="0.45">
      <c r="A28" s="6">
        <v>26</v>
      </c>
      <c r="B28" s="7" t="s">
        <v>14</v>
      </c>
      <c r="D28" s="9" t="s">
        <v>104</v>
      </c>
      <c r="E28" s="10">
        <v>41032</v>
      </c>
      <c r="F28" s="9" t="s">
        <v>105</v>
      </c>
      <c r="G28" s="11"/>
      <c r="H28" s="12">
        <v>150000</v>
      </c>
      <c r="I28" s="12">
        <v>150000</v>
      </c>
      <c r="J28" s="24">
        <v>41032</v>
      </c>
      <c r="K28" s="10">
        <v>41032</v>
      </c>
      <c r="L28" s="24">
        <v>41063</v>
      </c>
      <c r="M28" s="10">
        <v>41069</v>
      </c>
      <c r="N28" s="9" t="s">
        <v>18</v>
      </c>
      <c r="O28" s="9" t="s">
        <v>103</v>
      </c>
    </row>
    <row r="29" spans="1:15" s="8" customFormat="1" ht="80.099999999999994" customHeight="1" x14ac:dyDescent="0.45">
      <c r="A29" s="6">
        <v>27</v>
      </c>
      <c r="B29" s="7" t="s">
        <v>106</v>
      </c>
      <c r="C29" s="8" t="s">
        <v>107</v>
      </c>
      <c r="D29" s="9" t="s">
        <v>108</v>
      </c>
      <c r="E29" s="10">
        <v>40840</v>
      </c>
      <c r="F29" s="9" t="s">
        <v>109</v>
      </c>
      <c r="G29" s="11"/>
      <c r="H29" s="12">
        <v>522392.52</v>
      </c>
      <c r="I29" s="12">
        <f t="shared" ref="I29:I35" si="3">H29+(H29*14%)</f>
        <v>595527.47279999999</v>
      </c>
      <c r="J29" s="24">
        <v>40862</v>
      </c>
      <c r="K29" s="10">
        <v>41051</v>
      </c>
      <c r="L29" s="24">
        <v>41090</v>
      </c>
      <c r="M29" s="10">
        <v>41182</v>
      </c>
      <c r="N29" s="9" t="s">
        <v>18</v>
      </c>
      <c r="O29" s="9" t="s">
        <v>110</v>
      </c>
    </row>
    <row r="30" spans="1:15" s="8" customFormat="1" ht="80.099999999999994" customHeight="1" x14ac:dyDescent="0.45">
      <c r="A30" s="6">
        <v>28</v>
      </c>
      <c r="B30" s="7" t="s">
        <v>111</v>
      </c>
      <c r="C30" s="8" t="s">
        <v>112</v>
      </c>
      <c r="D30" s="9" t="s">
        <v>113</v>
      </c>
      <c r="E30" s="10">
        <v>40840</v>
      </c>
      <c r="F30" s="9" t="s">
        <v>114</v>
      </c>
      <c r="G30" s="11"/>
      <c r="H30" s="12">
        <v>356134.72</v>
      </c>
      <c r="I30" s="12">
        <f t="shared" si="3"/>
        <v>405993.5808</v>
      </c>
      <c r="J30" s="24">
        <v>40865</v>
      </c>
      <c r="K30" s="10">
        <v>41052</v>
      </c>
      <c r="L30" s="24">
        <v>41090</v>
      </c>
      <c r="M30" s="10">
        <v>41182</v>
      </c>
      <c r="N30" s="9" t="s">
        <v>18</v>
      </c>
      <c r="O30" s="9" t="s">
        <v>110</v>
      </c>
    </row>
    <row r="31" spans="1:15" s="8" customFormat="1" ht="80.099999999999994" customHeight="1" x14ac:dyDescent="0.45">
      <c r="A31" s="6">
        <v>29</v>
      </c>
      <c r="B31" s="7" t="s">
        <v>115</v>
      </c>
      <c r="C31" s="8" t="s">
        <v>116</v>
      </c>
      <c r="D31" s="9" t="s">
        <v>117</v>
      </c>
      <c r="E31" s="10">
        <v>40947</v>
      </c>
      <c r="F31" s="9" t="s">
        <v>118</v>
      </c>
      <c r="G31" s="11"/>
      <c r="H31" s="12">
        <v>321624.94736842107</v>
      </c>
      <c r="I31" s="12">
        <f t="shared" si="3"/>
        <v>366652.44</v>
      </c>
      <c r="J31" s="24">
        <v>40967</v>
      </c>
      <c r="K31" s="20" t="s">
        <v>119</v>
      </c>
      <c r="L31" s="24">
        <v>41118</v>
      </c>
      <c r="M31" s="10" t="s">
        <v>46</v>
      </c>
      <c r="N31" s="9" t="s">
        <v>18</v>
      </c>
      <c r="O31" s="9" t="s">
        <v>110</v>
      </c>
    </row>
    <row r="32" spans="1:15" s="8" customFormat="1" ht="80.099999999999994" customHeight="1" x14ac:dyDescent="0.45">
      <c r="A32" s="6">
        <v>30</v>
      </c>
      <c r="B32" s="7" t="s">
        <v>120</v>
      </c>
      <c r="C32" s="8" t="s">
        <v>107</v>
      </c>
      <c r="D32" s="9" t="s">
        <v>121</v>
      </c>
      <c r="E32" s="10">
        <v>41037</v>
      </c>
      <c r="F32" s="9" t="s">
        <v>122</v>
      </c>
      <c r="G32" s="11"/>
      <c r="H32" s="12">
        <v>1726309.73</v>
      </c>
      <c r="I32" s="12">
        <f t="shared" si="3"/>
        <v>1967993.0922000001</v>
      </c>
      <c r="J32" s="24">
        <v>41051</v>
      </c>
      <c r="K32" s="10">
        <v>41051</v>
      </c>
      <c r="L32" s="24">
        <v>41174</v>
      </c>
      <c r="M32" s="10">
        <v>41174</v>
      </c>
      <c r="N32" s="9" t="s">
        <v>18</v>
      </c>
      <c r="O32" s="9" t="s">
        <v>110</v>
      </c>
    </row>
    <row r="33" spans="1:15" s="8" customFormat="1" ht="80.099999999999994" customHeight="1" x14ac:dyDescent="0.45">
      <c r="A33" s="6">
        <v>31</v>
      </c>
      <c r="B33" s="7" t="s">
        <v>123</v>
      </c>
      <c r="C33" s="8" t="s">
        <v>124</v>
      </c>
      <c r="D33" s="9" t="s">
        <v>125</v>
      </c>
      <c r="E33" s="10">
        <v>41037</v>
      </c>
      <c r="F33" s="9" t="s">
        <v>126</v>
      </c>
      <c r="G33" s="11"/>
      <c r="H33" s="12">
        <v>1596610.4</v>
      </c>
      <c r="I33" s="12">
        <f t="shared" si="3"/>
        <v>1820135.8559999999</v>
      </c>
      <c r="J33" s="24">
        <v>41052</v>
      </c>
      <c r="K33" s="10">
        <v>41052</v>
      </c>
      <c r="L33" s="24">
        <v>41175</v>
      </c>
      <c r="M33" s="10">
        <v>41175</v>
      </c>
      <c r="N33" s="9" t="s">
        <v>18</v>
      </c>
      <c r="O33" s="9" t="s">
        <v>110</v>
      </c>
    </row>
    <row r="34" spans="1:15" s="8" customFormat="1" ht="80.099999999999994" customHeight="1" x14ac:dyDescent="0.45">
      <c r="A34" s="6">
        <v>32</v>
      </c>
      <c r="B34" s="7" t="s">
        <v>14</v>
      </c>
      <c r="C34" s="8" t="s">
        <v>127</v>
      </c>
      <c r="D34" s="9" t="s">
        <v>128</v>
      </c>
      <c r="E34" s="10">
        <v>40963</v>
      </c>
      <c r="F34" s="9" t="s">
        <v>129</v>
      </c>
      <c r="G34" s="11"/>
      <c r="H34" s="12">
        <v>1661208</v>
      </c>
      <c r="I34" s="12">
        <f t="shared" si="3"/>
        <v>1893777.12</v>
      </c>
      <c r="J34" s="24">
        <v>40682</v>
      </c>
      <c r="K34" s="10">
        <v>40877</v>
      </c>
      <c r="L34" s="24">
        <v>41090</v>
      </c>
      <c r="M34" s="10">
        <v>41090</v>
      </c>
      <c r="N34" s="21">
        <v>41182</v>
      </c>
      <c r="O34" s="9" t="s">
        <v>130</v>
      </c>
    </row>
    <row r="35" spans="1:15" s="8" customFormat="1" ht="80.099999999999994" customHeight="1" x14ac:dyDescent="0.45">
      <c r="A35" s="6">
        <v>33</v>
      </c>
      <c r="B35" s="7" t="s">
        <v>131</v>
      </c>
      <c r="C35" s="8" t="s">
        <v>132</v>
      </c>
      <c r="D35" s="9" t="s">
        <v>133</v>
      </c>
      <c r="E35" s="10">
        <v>41037</v>
      </c>
      <c r="F35" s="9" t="s">
        <v>134</v>
      </c>
      <c r="G35" s="11"/>
      <c r="H35" s="12">
        <v>393145</v>
      </c>
      <c r="I35" s="12">
        <f t="shared" si="3"/>
        <v>448185.3</v>
      </c>
      <c r="J35" s="24">
        <v>41060</v>
      </c>
      <c r="K35" s="10">
        <v>41005</v>
      </c>
      <c r="L35" s="24">
        <v>41151</v>
      </c>
      <c r="M35" s="10">
        <v>41008</v>
      </c>
      <c r="N35" s="9" t="s">
        <v>18</v>
      </c>
      <c r="O35" s="9" t="s">
        <v>130</v>
      </c>
    </row>
    <row r="36" spans="1:15" s="8" customFormat="1" ht="80.099999999999994" customHeight="1" x14ac:dyDescent="0.45">
      <c r="A36" s="6">
        <v>34</v>
      </c>
      <c r="B36" s="7" t="s">
        <v>135</v>
      </c>
      <c r="C36" s="8" t="s">
        <v>136</v>
      </c>
      <c r="D36" s="9" t="s">
        <v>137</v>
      </c>
      <c r="E36" s="10">
        <v>41003</v>
      </c>
      <c r="F36" s="9" t="s">
        <v>138</v>
      </c>
      <c r="G36" s="11"/>
      <c r="H36" s="12">
        <v>420000</v>
      </c>
      <c r="I36" s="12">
        <v>420000</v>
      </c>
      <c r="J36" s="24">
        <v>41012</v>
      </c>
      <c r="K36" s="10">
        <v>40724</v>
      </c>
      <c r="L36" s="24">
        <v>41134</v>
      </c>
      <c r="M36" s="10" t="s">
        <v>153</v>
      </c>
      <c r="N36" s="22">
        <v>41243</v>
      </c>
      <c r="O36" s="9" t="s">
        <v>130</v>
      </c>
    </row>
    <row r="37" spans="1:15" s="8" customFormat="1" ht="80.099999999999994" customHeight="1" x14ac:dyDescent="0.45">
      <c r="A37" s="6">
        <v>35</v>
      </c>
      <c r="B37" s="7" t="s">
        <v>14</v>
      </c>
      <c r="C37" s="8" t="s">
        <v>139</v>
      </c>
      <c r="D37" s="9" t="s">
        <v>154</v>
      </c>
      <c r="E37" s="10">
        <v>40777</v>
      </c>
      <c r="F37" s="9" t="s">
        <v>140</v>
      </c>
      <c r="G37" s="11"/>
      <c r="H37" s="12">
        <v>100000</v>
      </c>
      <c r="I37" s="12">
        <v>100000</v>
      </c>
      <c r="J37" s="24">
        <v>40826</v>
      </c>
      <c r="K37" s="10">
        <v>41091</v>
      </c>
      <c r="L37" s="24">
        <v>41191</v>
      </c>
      <c r="M37" s="10">
        <v>41090</v>
      </c>
      <c r="N37" s="9" t="s">
        <v>18</v>
      </c>
      <c r="O37" s="9" t="s">
        <v>141</v>
      </c>
    </row>
    <row r="38" spans="1:15" s="8" customFormat="1" ht="80.099999999999994" customHeight="1" x14ac:dyDescent="0.45">
      <c r="A38" s="6">
        <v>36</v>
      </c>
      <c r="B38" s="7" t="s">
        <v>142</v>
      </c>
      <c r="C38" s="8" t="s">
        <v>143</v>
      </c>
      <c r="D38" s="9" t="s">
        <v>144</v>
      </c>
      <c r="E38" s="10">
        <v>40897</v>
      </c>
      <c r="F38" s="9" t="s">
        <v>145</v>
      </c>
      <c r="G38" s="11">
        <v>473100</v>
      </c>
      <c r="H38" s="12">
        <f>G38*100/114</f>
        <v>415000</v>
      </c>
      <c r="I38" s="12">
        <f>H38+(H38*14%)</f>
        <v>473100</v>
      </c>
      <c r="J38" s="24">
        <v>40955</v>
      </c>
      <c r="K38" s="10">
        <v>40955</v>
      </c>
      <c r="L38" s="24">
        <v>41168</v>
      </c>
      <c r="M38" s="10">
        <v>41137</v>
      </c>
      <c r="N38" s="9" t="s">
        <v>18</v>
      </c>
      <c r="O38" s="9" t="s">
        <v>141</v>
      </c>
    </row>
    <row r="39" spans="1:15" s="8" customFormat="1" ht="80.099999999999994" customHeight="1" x14ac:dyDescent="0.45">
      <c r="A39" s="6">
        <v>37</v>
      </c>
      <c r="B39" s="7" t="s">
        <v>146</v>
      </c>
      <c r="C39" s="8" t="s">
        <v>143</v>
      </c>
      <c r="D39" s="9" t="s">
        <v>147</v>
      </c>
      <c r="E39" s="10">
        <v>40897</v>
      </c>
      <c r="F39" s="9" t="s">
        <v>145</v>
      </c>
      <c r="G39" s="11">
        <v>460000</v>
      </c>
      <c r="H39" s="12">
        <f>G39*100/114</f>
        <v>403508.77192982455</v>
      </c>
      <c r="I39" s="12">
        <f>H39+(H39*14%)</f>
        <v>460000</v>
      </c>
      <c r="J39" s="24">
        <v>40955</v>
      </c>
      <c r="K39" s="10">
        <v>40955</v>
      </c>
      <c r="L39" s="24">
        <v>41168</v>
      </c>
      <c r="M39" s="10">
        <v>41137</v>
      </c>
      <c r="N39" s="9" t="s">
        <v>18</v>
      </c>
      <c r="O39" s="9" t="s">
        <v>141</v>
      </c>
    </row>
    <row r="40" spans="1:15" s="8" customFormat="1" ht="74.25" customHeight="1" x14ac:dyDescent="0.45">
      <c r="A40" s="6">
        <v>38</v>
      </c>
      <c r="B40" s="7" t="s">
        <v>148</v>
      </c>
      <c r="C40" s="8" t="s">
        <v>149</v>
      </c>
      <c r="D40" s="9" t="s">
        <v>150</v>
      </c>
      <c r="E40" s="10">
        <v>41235</v>
      </c>
      <c r="F40" s="9" t="s">
        <v>151</v>
      </c>
      <c r="G40" s="11">
        <v>1525105</v>
      </c>
      <c r="H40" s="12">
        <f>1525105+149450</f>
        <v>1674555</v>
      </c>
      <c r="I40" s="12">
        <f>1525105+149450</f>
        <v>1674555</v>
      </c>
      <c r="J40" s="24">
        <v>40884</v>
      </c>
      <c r="K40" s="10">
        <v>41250</v>
      </c>
      <c r="L40" s="24">
        <v>41067</v>
      </c>
      <c r="M40" s="10">
        <v>40926</v>
      </c>
      <c r="N40" s="23">
        <v>40954</v>
      </c>
      <c r="O40" s="9" t="s">
        <v>152</v>
      </c>
    </row>
    <row r="41" spans="1:15" s="8" customFormat="1" ht="80.099999999999994" customHeight="1" x14ac:dyDescent="0.45">
      <c r="A41" s="6">
        <v>39</v>
      </c>
      <c r="B41" s="7" t="s">
        <v>14</v>
      </c>
      <c r="C41" s="6" t="s">
        <v>162</v>
      </c>
      <c r="D41" s="25" t="s">
        <v>156</v>
      </c>
      <c r="E41" s="26">
        <v>41031</v>
      </c>
      <c r="F41" s="27" t="s">
        <v>157</v>
      </c>
      <c r="G41" s="12">
        <f>27750*12</f>
        <v>333000</v>
      </c>
      <c r="H41" s="12">
        <f>27750*12</f>
        <v>333000</v>
      </c>
      <c r="I41" s="7">
        <v>333000</v>
      </c>
      <c r="J41" s="28">
        <v>41031</v>
      </c>
      <c r="K41" s="28">
        <v>41030</v>
      </c>
      <c r="L41" s="29">
        <v>41394</v>
      </c>
      <c r="M41" s="29">
        <v>41394</v>
      </c>
      <c r="N41" s="7" t="s">
        <v>18</v>
      </c>
      <c r="O41" s="9" t="s">
        <v>152</v>
      </c>
    </row>
    <row r="42" spans="1:15" s="8" customFormat="1" ht="80.099999999999994" customHeight="1" x14ac:dyDescent="0.45">
      <c r="A42" s="6">
        <v>40</v>
      </c>
      <c r="B42" s="7" t="s">
        <v>14</v>
      </c>
      <c r="C42" s="6" t="s">
        <v>162</v>
      </c>
      <c r="D42" s="25" t="s">
        <v>158</v>
      </c>
      <c r="E42" s="26">
        <v>41032</v>
      </c>
      <c r="F42" s="9" t="s">
        <v>159</v>
      </c>
      <c r="G42" s="11">
        <f>5000*12</f>
        <v>60000</v>
      </c>
      <c r="H42" s="12">
        <v>60000</v>
      </c>
      <c r="I42" s="12">
        <v>60000</v>
      </c>
      <c r="J42" s="26">
        <v>41032</v>
      </c>
      <c r="K42" s="28">
        <v>41030</v>
      </c>
      <c r="L42" s="29">
        <v>41394</v>
      </c>
      <c r="M42" s="29">
        <v>41394</v>
      </c>
      <c r="N42" s="7" t="s">
        <v>18</v>
      </c>
      <c r="O42" s="9" t="s">
        <v>152</v>
      </c>
    </row>
    <row r="43" spans="1:15" s="8" customFormat="1" ht="80.099999999999994" customHeight="1" x14ac:dyDescent="0.45">
      <c r="A43" s="6">
        <v>41</v>
      </c>
      <c r="B43" s="7" t="s">
        <v>14</v>
      </c>
      <c r="C43" s="8" t="s">
        <v>163</v>
      </c>
      <c r="D43" s="30" t="s">
        <v>160</v>
      </c>
      <c r="E43" s="20">
        <v>41088</v>
      </c>
      <c r="F43" s="30" t="s">
        <v>161</v>
      </c>
      <c r="G43" s="16">
        <v>4640666.9473684207</v>
      </c>
      <c r="H43" s="16">
        <v>4640666.9473684207</v>
      </c>
      <c r="I43" s="12">
        <v>5290360.32</v>
      </c>
      <c r="J43" s="29">
        <v>41088</v>
      </c>
      <c r="K43" s="28">
        <v>41091</v>
      </c>
      <c r="L43" s="10">
        <v>42185</v>
      </c>
      <c r="M43" s="10">
        <v>42185</v>
      </c>
      <c r="N43" s="7" t="s">
        <v>18</v>
      </c>
      <c r="O43" s="9" t="s">
        <v>28</v>
      </c>
    </row>
    <row r="44" spans="1:15" s="8" customFormat="1" ht="80.099999999999994" customHeight="1" x14ac:dyDescent="0.45">
      <c r="A44" s="6"/>
      <c r="B44" s="7"/>
      <c r="D44" s="9"/>
      <c r="E44" s="10"/>
      <c r="F44" s="9"/>
      <c r="G44" s="11"/>
      <c r="H44" s="12"/>
      <c r="I44" s="12"/>
      <c r="J44" s="24"/>
      <c r="K44" s="10"/>
      <c r="L44" s="24"/>
      <c r="M44" s="10"/>
      <c r="N44" s="9"/>
      <c r="O44" s="9"/>
    </row>
    <row r="45" spans="1:15" s="8" customFormat="1" ht="80.099999999999994" customHeight="1" x14ac:dyDescent="0.45">
      <c r="A45" s="6"/>
      <c r="B45" s="7"/>
      <c r="D45" s="9"/>
      <c r="E45" s="10"/>
      <c r="F45" s="9"/>
      <c r="G45" s="11"/>
      <c r="H45" s="12"/>
      <c r="I45" s="12"/>
      <c r="J45" s="24"/>
      <c r="K45" s="10"/>
      <c r="L45" s="24"/>
      <c r="M45" s="10"/>
      <c r="N45" s="9"/>
      <c r="O45" s="9"/>
    </row>
    <row r="46" spans="1:15" s="8" customFormat="1" ht="80.099999999999994" customHeight="1" x14ac:dyDescent="0.45">
      <c r="A46" s="6"/>
      <c r="B46" s="7"/>
      <c r="D46" s="9"/>
      <c r="E46" s="10"/>
      <c r="F46" s="9"/>
      <c r="G46" s="11"/>
      <c r="H46" s="12"/>
      <c r="I46" s="12"/>
      <c r="J46" s="24"/>
      <c r="K46" s="10"/>
      <c r="L46" s="24"/>
      <c r="M46" s="10"/>
      <c r="N46" s="9"/>
      <c r="O46" s="9"/>
    </row>
    <row r="47" spans="1:15" s="8" customFormat="1" ht="80.099999999999994" customHeight="1" x14ac:dyDescent="0.45">
      <c r="A47" s="6"/>
      <c r="B47" s="7"/>
      <c r="D47" s="9"/>
      <c r="E47" s="10"/>
      <c r="F47" s="9"/>
      <c r="G47" s="11"/>
      <c r="H47" s="12"/>
      <c r="I47" s="12"/>
      <c r="J47" s="24"/>
      <c r="K47" s="10"/>
      <c r="L47" s="24"/>
      <c r="M47" s="10"/>
      <c r="N47" s="9"/>
      <c r="O47" s="9"/>
    </row>
  </sheetData>
  <mergeCells count="1">
    <mergeCell ref="A1:O1"/>
  </mergeCells>
  <pageMargins left="0.38" right="0.3" top="0.74803149606299202" bottom="0.74803149606299202" header="0.31496062992126" footer="0.31496062992126"/>
  <pageSetup paperSize="9" scale="36" orientation="landscape" r:id="rId1"/>
  <rowBreaks count="2" manualBreakCount="2">
    <brk id="16" max="14" man="1"/>
    <brk id="3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 12 CONTRACTS Final</vt:lpstr>
      <vt:lpstr>'11 12 CONTRACTS Final'!Print_Area</vt:lpstr>
      <vt:lpstr>'11 12 CONTRACTS Final'!Print_Titles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2012-08-22T12:47:44Z</cp:lastPrinted>
  <dcterms:created xsi:type="dcterms:W3CDTF">2012-08-17T07:56:26Z</dcterms:created>
  <dcterms:modified xsi:type="dcterms:W3CDTF">2012-09-14T08:29:14Z</dcterms:modified>
</cp:coreProperties>
</file>